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BES" sheetId="1" r:id="rId1"/>
    <sheet name="Intérêt du BES" sheetId="2" r:id="rId2"/>
  </sheets>
  <definedNames>
    <definedName name="_xlnm.Print_Area" localSheetId="0">'BES'!$A$1:$J$83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24" authorId="0">
      <text>
        <r>
          <rPr>
            <sz val="8"/>
            <rFont val="Tahoma"/>
            <family val="2"/>
          </rPr>
          <t>Saisissez les DJU correspondant aux dates pendant lesquelles le chauffage de votre copropriété fonctionne.</t>
        </r>
      </text>
    </comment>
    <comment ref="E24" authorId="0">
      <text>
        <r>
          <rPr>
            <sz val="8"/>
            <rFont val="Tahoma"/>
            <family val="2"/>
          </rPr>
          <t>Saisissez les DJU correspondant aux dates pendant lesquelles le chauffage de votre copropriété fonctionne.</t>
        </r>
      </text>
    </comment>
    <comment ref="F24" authorId="0">
      <text>
        <r>
          <rPr>
            <sz val="8"/>
            <rFont val="Tahoma"/>
            <family val="2"/>
          </rPr>
          <t>Saisissez les DJU correspondant aux dates pendant lesquelles le chauffage de votre copropriété fonctionne.</t>
        </r>
      </text>
    </comment>
    <comment ref="G24" authorId="0">
      <text>
        <r>
          <rPr>
            <sz val="8"/>
            <rFont val="Tahoma"/>
            <family val="2"/>
          </rPr>
          <t>Saisissez les DJU correspondant aux dates pendant lesquelles le chauffage de votre copropriété fonctionne.</t>
        </r>
      </text>
    </comment>
    <comment ref="H24" authorId="0">
      <text>
        <r>
          <rPr>
            <sz val="8"/>
            <rFont val="Tahoma"/>
            <family val="2"/>
          </rPr>
          <t>Saisissez les DJU correspondant aux dates pendant lesquelles le chauffage de votre copropriété fonctionne.</t>
        </r>
      </text>
    </comment>
    <comment ref="I24" authorId="0">
      <text>
        <r>
          <rPr>
            <sz val="8"/>
            <rFont val="Tahoma"/>
            <family val="2"/>
          </rPr>
          <t>Saisissez les DJU correspondant aux dates pendant lesquelles le chauffage de votre copropriété fonctionne.</t>
        </r>
      </text>
    </comment>
    <comment ref="J24" authorId="0">
      <text>
        <r>
          <rPr>
            <sz val="8"/>
            <rFont val="Tahoma"/>
            <family val="2"/>
          </rPr>
          <t>Saisissez les DJU correspondant aux dates pendant lesquelles le chauffage de votre copropriété fonctionne.</t>
        </r>
      </text>
    </comment>
  </commentList>
</comments>
</file>

<file path=xl/sharedStrings.xml><?xml version="1.0" encoding="utf-8"?>
<sst xmlns="http://schemas.openxmlformats.org/spreadsheetml/2006/main" count="92" uniqueCount="84">
  <si>
    <t>Énergie</t>
  </si>
  <si>
    <t>Unités de facturation</t>
  </si>
  <si>
    <t>Consommations totales</t>
  </si>
  <si>
    <t>Consommation chauffage</t>
  </si>
  <si>
    <t>Type de bâtiment</t>
  </si>
  <si>
    <t>Consommation ECS</t>
  </si>
  <si>
    <t>chauffage urbain</t>
  </si>
  <si>
    <t>Configuration du comptage d'énergie</t>
  </si>
  <si>
    <t>kWh PCS</t>
  </si>
  <si>
    <t>Conversion énergie en kWh PCI</t>
  </si>
  <si>
    <t>PCI (gaz, fioul)</t>
  </si>
  <si>
    <t>Litres de fuel</t>
  </si>
  <si>
    <t>Chauffage collectif / ECS collective</t>
  </si>
  <si>
    <t>Conversion production ECS</t>
  </si>
  <si>
    <t>SAISIE</t>
  </si>
  <si>
    <t>Avertissement</t>
  </si>
  <si>
    <t>IDENTIFICATION</t>
  </si>
  <si>
    <t>CONFIGURATION</t>
  </si>
  <si>
    <t>RÉSULTATS</t>
  </si>
  <si>
    <t>kWh PCI</t>
  </si>
  <si>
    <t>Ne pas remplir cette ligne</t>
  </si>
  <si>
    <t>À compléter</t>
  </si>
  <si>
    <t>Saisie &amp; calculs</t>
  </si>
  <si>
    <t>Conversion pour production d'ECS ("q")</t>
  </si>
  <si>
    <t>Avant-guerre en pierres épaisses, non isolés, non vitrés</t>
  </si>
  <si>
    <t>Après-guerre en parpaing ou briques non isolés</t>
  </si>
  <si>
    <t>Années 60 en béton, très vitrés, non isolés</t>
  </si>
  <si>
    <t>Années 75/80, isolés, peu vitrés</t>
  </si>
  <si>
    <t>Récents bien isolés</t>
  </si>
  <si>
    <t>Après rénovation thermique BBC</t>
  </si>
  <si>
    <t>TABLEAU DU BILAN ÉNERGÉTIQUE SIMPLIFIÉ</t>
  </si>
  <si>
    <t>ATTENTION : LE BÉS EST DESTINÉ AU CHAUFFAGE COLLECTIF UNIQUEMENT</t>
  </si>
  <si>
    <t>Comment utiliser ce tableur sans faire d'erreur ? Lisez le BÉS (gratuit) :</t>
  </si>
  <si>
    <t>Coefficient Z</t>
  </si>
  <si>
    <t>DJU de saison de chauffe</t>
  </si>
  <si>
    <t>Calculs automatiques - ne pas remplir cette partie</t>
  </si>
  <si>
    <t>Comptage ECS</t>
  </si>
  <si>
    <t>Somme des compteurs divisionnaires d'ECS</t>
  </si>
  <si>
    <t>Compteur général d'ECS en chaufferie</t>
  </si>
  <si>
    <t>Compteur général d'eau froide uniquement</t>
  </si>
  <si>
    <t>Exercice (années/saisons)</t>
  </si>
  <si>
    <t>Consommation théorique pour 2400 DJU</t>
  </si>
  <si>
    <t>Consommation chauffage pour 2400 DJU</t>
  </si>
  <si>
    <t>kWh PCI/m²</t>
  </si>
  <si>
    <t>Oui</t>
  </si>
  <si>
    <t>Non</t>
  </si>
  <si>
    <t>Gaz</t>
  </si>
  <si>
    <t>Fuel</t>
  </si>
  <si>
    <t>Electricité</t>
  </si>
  <si>
    <t>Chauffage urbain</t>
  </si>
  <si>
    <t>Oui (sur votre facture, la consommation d'énergie pour le chauffage apparaît distinctement de la consommation d'énergie pour l'ECS)</t>
  </si>
  <si>
    <t>Non (sur votre facture, la consommation d'énergie ne fait pas la différence entre consommation pour le chauffage et consommation pour l'ECS)</t>
  </si>
  <si>
    <r>
      <t>m</t>
    </r>
    <r>
      <rPr>
        <vertAlign val="superscript"/>
        <sz val="10"/>
        <rFont val="Arial"/>
        <family val="2"/>
      </rPr>
      <t>3</t>
    </r>
  </si>
  <si>
    <r>
      <t>kWh PCI/m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d'ECS</t>
    </r>
  </si>
  <si>
    <t>Unité</t>
  </si>
  <si>
    <t>Année / Saison</t>
  </si>
  <si>
    <t>Tonnes vapeur</t>
  </si>
  <si>
    <t>kWh</t>
  </si>
  <si>
    <t>chauffage urbain ou électricité</t>
  </si>
  <si>
    <t>Etape 1</t>
  </si>
  <si>
    <t>Etape 2</t>
  </si>
  <si>
    <t>Etape 3</t>
  </si>
  <si>
    <t>Etape 4</t>
  </si>
  <si>
    <t>Copropriété :</t>
  </si>
  <si>
    <t>Adresse :</t>
  </si>
  <si>
    <t>N° d'adhérent :</t>
  </si>
  <si>
    <t>Énergie :</t>
  </si>
  <si>
    <r>
      <t>Surface habitable chauffée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:</t>
    </r>
  </si>
  <si>
    <t>Type de bâtiment :</t>
  </si>
  <si>
    <t>Unité de consommation d'énergie :</t>
  </si>
  <si>
    <t>Avez-vous l'ECS collective ? :</t>
  </si>
  <si>
    <t>Compléter uniquement les cellules en vert clair</t>
  </si>
  <si>
    <t>Tableur réalisé par Julien Allix (ARC)</t>
  </si>
  <si>
    <t>Avec des améliorations proposées par M. Ribier (adhérent)</t>
  </si>
  <si>
    <t>Point de départ</t>
  </si>
  <si>
    <t>Objectif</t>
  </si>
  <si>
    <t>Station météo sélectionnée</t>
  </si>
  <si>
    <t>Paris-Montsouris</t>
  </si>
  <si>
    <t>Orly</t>
  </si>
  <si>
    <t>Le Bourget</t>
  </si>
  <si>
    <t>kWh/m²/an à 2400DJU</t>
  </si>
  <si>
    <t>SYNTHÈSE</t>
  </si>
  <si>
    <t>Meilleure consommation</t>
  </si>
  <si>
    <t>http://www.unarc.asso.fr/?q=librairie/les-%C3%A9co-bilans-en-copropri%C3%A9t%C3%A9-1-%C2%ABbilan-energ%C3%A9tique-simplifi%C3%A9%C2%BB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</si>
</sst>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d\-mmm"/>
    <numFmt numFmtId="174" formatCode="0.000"/>
    <numFmt numFmtId="175" formatCode="&quot;Vrai&quot;;&quot;Vrai&quot;;&quot;Faux&quot;"/>
    <numFmt numFmtId="176" formatCode="&quot;Actif&quot;;&quot;Actif&quot;;&quot;Inactif&quot;"/>
    <numFmt numFmtId="177" formatCode="#,##0.0"/>
    <numFmt numFmtId="178" formatCode="mmmm\-yy"/>
    <numFmt numFmtId="179" formatCode="0.0%"/>
    <numFmt numFmtId="180" formatCode="[$-40C]dddd\ d\ mmmm\ yyyy"/>
    <numFmt numFmtId="181" formatCode="yyyy"/>
    <numFmt numFmtId="182" formatCode="#,##0\ _€"/>
    <numFmt numFmtId="183" formatCode="0.00000"/>
    <numFmt numFmtId="184" formatCode="0.0000"/>
    <numFmt numFmtId="185" formatCode="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double"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5" borderId="0" xfId="0" applyFill="1" applyAlignment="1">
      <alignment/>
    </xf>
    <xf numFmtId="1" fontId="4" fillId="35" borderId="12" xfId="0" applyNumberFormat="1" applyFon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3" fontId="0" fillId="33" borderId="13" xfId="0" applyNumberFormat="1" applyFill="1" applyBorder="1" applyAlignment="1" applyProtection="1">
      <alignment horizontal="center"/>
      <protection locked="0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0" fontId="9" fillId="36" borderId="0" xfId="0" applyFont="1" applyFill="1" applyAlignment="1">
      <alignment horizontal="right"/>
    </xf>
    <xf numFmtId="0" fontId="10" fillId="0" borderId="0" xfId="45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36" borderId="0" xfId="0" applyFont="1" applyFill="1" applyAlignment="1">
      <alignment/>
    </xf>
    <xf numFmtId="0" fontId="0" fillId="37" borderId="14" xfId="0" applyFill="1" applyBorder="1" applyAlignment="1">
      <alignment horizontal="right"/>
    </xf>
    <xf numFmtId="0" fontId="0" fillId="37" borderId="15" xfId="0" applyFill="1" applyBorder="1" applyAlignment="1">
      <alignment horizontal="right"/>
    </xf>
    <xf numFmtId="0" fontId="0" fillId="37" borderId="16" xfId="0" applyFill="1" applyBorder="1" applyAlignment="1">
      <alignment horizontal="right"/>
    </xf>
    <xf numFmtId="0" fontId="0" fillId="37" borderId="15" xfId="0" applyFill="1" applyBorder="1" applyAlignment="1">
      <alignment horizontal="right" vertical="center" wrapText="1"/>
    </xf>
    <xf numFmtId="0" fontId="0" fillId="37" borderId="17" xfId="0" applyFill="1" applyBorder="1" applyAlignment="1">
      <alignment horizontal="right" vertical="center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8" borderId="22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33" borderId="25" xfId="0" applyNumberFormat="1" applyFill="1" applyBorder="1" applyAlignment="1" applyProtection="1">
      <alignment horizontal="center"/>
      <protection locked="0"/>
    </xf>
    <xf numFmtId="3" fontId="0" fillId="33" borderId="26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4" fillId="38" borderId="23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7" borderId="27" xfId="0" applyFont="1" applyFill="1" applyBorder="1" applyAlignment="1">
      <alignment/>
    </xf>
    <xf numFmtId="0" fontId="4" fillId="37" borderId="28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0" fillId="37" borderId="3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7" borderId="30" xfId="0" applyFill="1" applyBorder="1" applyAlignment="1">
      <alignment wrapText="1"/>
    </xf>
    <xf numFmtId="0" fontId="0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37" borderId="31" xfId="0" applyFill="1" applyBorder="1" applyAlignment="1">
      <alignment/>
    </xf>
    <xf numFmtId="0" fontId="0" fillId="37" borderId="25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7" borderId="28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7" borderId="30" xfId="0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3" fontId="0" fillId="37" borderId="13" xfId="0" applyNumberFormat="1" applyFill="1" applyBorder="1" applyAlignment="1">
      <alignment horizontal="center"/>
    </xf>
    <xf numFmtId="0" fontId="0" fillId="37" borderId="31" xfId="0" applyFill="1" applyBorder="1" applyAlignment="1">
      <alignment/>
    </xf>
    <xf numFmtId="0" fontId="0" fillId="37" borderId="25" xfId="0" applyFill="1" applyBorder="1" applyAlignment="1">
      <alignment/>
    </xf>
    <xf numFmtId="2" fontId="0" fillId="37" borderId="25" xfId="0" applyNumberFormat="1" applyFill="1" applyBorder="1" applyAlignment="1">
      <alignment horizontal="center"/>
    </xf>
    <xf numFmtId="2" fontId="0" fillId="37" borderId="26" xfId="0" applyNumberForma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1" fontId="4" fillId="35" borderId="29" xfId="0" applyNumberFormat="1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8" fillId="0" borderId="20" xfId="0" applyNumberFormat="1" applyFont="1" applyBorder="1" applyAlignment="1">
      <alignment/>
    </xf>
    <xf numFmtId="1" fontId="0" fillId="35" borderId="23" xfId="0" applyNumberFormat="1" applyFill="1" applyBorder="1" applyAlignment="1">
      <alignment/>
    </xf>
    <xf numFmtId="0" fontId="0" fillId="37" borderId="24" xfId="0" applyFill="1" applyBorder="1" applyAlignment="1">
      <alignment wrapText="1"/>
    </xf>
    <xf numFmtId="0" fontId="0" fillId="37" borderId="34" xfId="0" applyFill="1" applyBorder="1" applyAlignment="1">
      <alignment horizontal="right"/>
    </xf>
    <xf numFmtId="0" fontId="0" fillId="37" borderId="17" xfId="0" applyFill="1" applyBorder="1" applyAlignment="1">
      <alignment horizontal="right"/>
    </xf>
    <xf numFmtId="0" fontId="0" fillId="33" borderId="35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left"/>
      <protection locked="0"/>
    </xf>
    <xf numFmtId="0" fontId="0" fillId="33" borderId="37" xfId="0" applyFill="1" applyBorder="1" applyAlignment="1" applyProtection="1">
      <alignment horizontal="left"/>
      <protection locked="0"/>
    </xf>
    <xf numFmtId="0" fontId="0" fillId="33" borderId="38" xfId="0" applyFill="1" applyBorder="1" applyAlignment="1" applyProtection="1">
      <alignment horizontal="left"/>
      <protection locked="0"/>
    </xf>
    <xf numFmtId="0" fontId="0" fillId="33" borderId="39" xfId="0" applyFill="1" applyBorder="1" applyAlignment="1" applyProtection="1">
      <alignment horizontal="left"/>
      <protection locked="0"/>
    </xf>
    <xf numFmtId="0" fontId="0" fillId="33" borderId="40" xfId="0" applyFill="1" applyBorder="1" applyAlignment="1" applyProtection="1">
      <alignment horizontal="left"/>
      <protection locked="0"/>
    </xf>
    <xf numFmtId="0" fontId="0" fillId="33" borderId="37" xfId="0" applyFill="1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33" borderId="41" xfId="0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4" fillId="37" borderId="28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0" fillId="33" borderId="39" xfId="0" applyFill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4" fillId="37" borderId="22" xfId="0" applyFont="1" applyFill="1" applyBorder="1" applyAlignment="1">
      <alignment horizontal="right" wrapText="1"/>
    </xf>
    <xf numFmtId="0" fontId="0" fillId="0" borderId="23" xfId="0" applyBorder="1" applyAlignment="1">
      <alignment wrapText="1"/>
    </xf>
    <xf numFmtId="0" fontId="12" fillId="0" borderId="1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color indexed="43"/>
      </font>
    </dxf>
    <dxf>
      <font>
        <color indexed="8"/>
      </font>
      <fill>
        <patternFill>
          <bgColor indexed="43"/>
        </patternFill>
      </fill>
    </dxf>
    <dxf>
      <font>
        <color indexed="8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BES!$A$39</c:f>
              <c:strCache>
                <c:ptCount val="1"/>
                <c:pt idx="0">
                  <c:v>Consommation chauffage pour 2400 DJU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BES!$D$31:$J$31</c:f>
              <c:numCache/>
            </c:numRef>
          </c:cat>
          <c:val>
            <c:numRef>
              <c:f>BES!$D$39:$J$39</c:f>
              <c:numCache/>
            </c:numRef>
          </c:val>
        </c:ser>
        <c:gapWidth val="0"/>
        <c:axId val="7525153"/>
        <c:axId val="617514"/>
      </c:barChart>
      <c:lineChart>
        <c:grouping val="standard"/>
        <c:varyColors val="0"/>
        <c:ser>
          <c:idx val="1"/>
          <c:order val="1"/>
          <c:tx>
            <c:strRef>
              <c:f>BES!$A$40</c:f>
              <c:strCache>
                <c:ptCount val="1"/>
                <c:pt idx="0">
                  <c:v>Consommation théorique pour 2400 DJU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BES!$D$31:$J$31</c:f>
              <c:numCache/>
            </c:numRef>
          </c:cat>
          <c:val>
            <c:numRef>
              <c:f>BES!$D$40:$J$40</c:f>
              <c:numCache/>
            </c:numRef>
          </c:val>
          <c:smooth val="0"/>
        </c:ser>
        <c:axId val="7525153"/>
        <c:axId val="617514"/>
      </c:lineChart>
      <c:catAx>
        <c:axId val="752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14"/>
        <c:crosses val="autoZero"/>
        <c:auto val="1"/>
        <c:lblOffset val="100"/>
        <c:tickLblSkip val="1"/>
        <c:noMultiLvlLbl val="0"/>
      </c:catAx>
      <c:valAx>
        <c:axId val="617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5153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"/>
          <c:y val="0.88675"/>
          <c:w val="0.6817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104775</xdr:rowOff>
    </xdr:from>
    <xdr:to>
      <xdr:col>9</xdr:col>
      <xdr:colOff>590550</xdr:colOff>
      <xdr:row>16</xdr:row>
      <xdr:rowOff>152400</xdr:rowOff>
    </xdr:to>
    <xdr:graphicFrame>
      <xdr:nvGraphicFramePr>
        <xdr:cNvPr id="1" name="Graphique 14"/>
        <xdr:cNvGraphicFramePr/>
      </xdr:nvGraphicFramePr>
      <xdr:xfrm>
        <a:off x="5695950" y="466725"/>
        <a:ext cx="3886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2</xdr:row>
      <xdr:rowOff>66675</xdr:rowOff>
    </xdr:from>
    <xdr:to>
      <xdr:col>10</xdr:col>
      <xdr:colOff>0</xdr:colOff>
      <xdr:row>18</xdr:row>
      <xdr:rowOff>85725</xdr:rowOff>
    </xdr:to>
    <xdr:sp>
      <xdr:nvSpPr>
        <xdr:cNvPr id="2" name="Rectangle 60"/>
        <xdr:cNvSpPr>
          <a:spLocks/>
        </xdr:cNvSpPr>
      </xdr:nvSpPr>
      <xdr:spPr>
        <a:xfrm>
          <a:off x="5667375" y="428625"/>
          <a:ext cx="4010025" cy="3352800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142875</xdr:rowOff>
    </xdr:from>
    <xdr:to>
      <xdr:col>7</xdr:col>
      <xdr:colOff>676275</xdr:colOff>
      <xdr:row>16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66675" y="304800"/>
          <a:ext cx="5943600" cy="2286000"/>
          <a:chOff x="7" y="32"/>
          <a:chExt cx="624" cy="240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7" y="32"/>
            <a:ext cx="156" cy="144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Chauffage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ECS
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91" y="65"/>
            <a:ext cx="6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91" y="101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3" y="164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3" y="209"/>
            <a:ext cx="264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Consommation d’énergie totale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Pour un hiver donné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Pour une surface donnée
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23" y="92"/>
            <a:ext cx="204" cy="36"/>
          </a:xfrm>
          <a:prstGeom prst="notched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451" y="56"/>
            <a:ext cx="180" cy="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-Consommation de chauffage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-kWh/m²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-pour un hiver moyen (2400 DJU)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="85" zoomScaleNormal="85" zoomScalePageLayoutView="0" workbookViewId="0" topLeftCell="A1">
      <selection activeCell="C75" sqref="C75"/>
    </sheetView>
  </sheetViews>
  <sheetFormatPr defaultColWidth="11.421875" defaultRowHeight="12.75"/>
  <cols>
    <col min="1" max="1" width="37.7109375" style="0" customWidth="1"/>
    <col min="2" max="2" width="13.421875" style="0" customWidth="1"/>
    <col min="3" max="3" width="22.00390625" style="0" customWidth="1"/>
    <col min="4" max="10" width="10.28125" style="0" customWidth="1"/>
  </cols>
  <sheetData>
    <row r="1" spans="1:256" s="4" customFormat="1" ht="15.75">
      <c r="A1" s="5" t="s">
        <v>30</v>
      </c>
      <c r="D1" s="21" t="s">
        <v>31</v>
      </c>
      <c r="E1" s="15"/>
      <c r="F1" s="15"/>
      <c r="G1" s="15"/>
      <c r="H1" s="15"/>
      <c r="I1" s="15"/>
      <c r="J1" s="1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9" ht="12.75">
      <c r="A2" s="15"/>
      <c r="B2" s="16"/>
      <c r="C2" s="15"/>
      <c r="D2" s="17" t="s">
        <v>32</v>
      </c>
      <c r="E2" s="18" t="s">
        <v>83</v>
      </c>
      <c r="F2" s="19"/>
      <c r="G2" s="19"/>
      <c r="H2" s="20"/>
      <c r="I2" s="20"/>
    </row>
    <row r="3" spans="1:2" ht="12.75">
      <c r="A3" s="43" t="s">
        <v>71</v>
      </c>
      <c r="B3" s="3"/>
    </row>
    <row r="4" ht="7.5" customHeight="1" thickBot="1"/>
    <row r="5" spans="1:4" ht="13.5" thickBot="1">
      <c r="A5" s="33" t="s">
        <v>16</v>
      </c>
      <c r="B5" s="42" t="s">
        <v>59</v>
      </c>
      <c r="C5" s="31"/>
      <c r="D5" s="32"/>
    </row>
    <row r="6" spans="1:4" ht="12.75">
      <c r="A6" s="81" t="s">
        <v>63</v>
      </c>
      <c r="B6" s="83"/>
      <c r="C6" s="83"/>
      <c r="D6" s="84"/>
    </row>
    <row r="7" spans="1:4" ht="12.75">
      <c r="A7" s="23" t="s">
        <v>64</v>
      </c>
      <c r="B7" s="85"/>
      <c r="C7" s="85"/>
      <c r="D7" s="86"/>
    </row>
    <row r="8" spans="1:4" ht="13.5" thickBot="1">
      <c r="A8" s="82" t="s">
        <v>65</v>
      </c>
      <c r="B8" s="87"/>
      <c r="C8" s="87"/>
      <c r="D8" s="88"/>
    </row>
    <row r="9" ht="9.75" customHeight="1" thickBot="1"/>
    <row r="10" spans="1:4" ht="13.5" thickBot="1">
      <c r="A10" s="33" t="s">
        <v>17</v>
      </c>
      <c r="B10" s="42" t="s">
        <v>60</v>
      </c>
      <c r="C10" s="31"/>
      <c r="D10" s="32"/>
    </row>
    <row r="11" spans="1:4" ht="12.75">
      <c r="A11" s="22" t="s">
        <v>76</v>
      </c>
      <c r="B11" s="94"/>
      <c r="C11" s="95"/>
      <c r="D11" s="96"/>
    </row>
    <row r="12" spans="1:4" ht="12.75">
      <c r="A12" s="23" t="s">
        <v>66</v>
      </c>
      <c r="B12" s="92"/>
      <c r="C12" s="93"/>
      <c r="D12" s="93"/>
    </row>
    <row r="13" spans="1:4" ht="12.75">
      <c r="A13" s="23" t="s">
        <v>69</v>
      </c>
      <c r="B13" s="92"/>
      <c r="C13" s="93"/>
      <c r="D13" s="93"/>
    </row>
    <row r="14" spans="1:4" ht="12.75">
      <c r="A14" s="24" t="s">
        <v>70</v>
      </c>
      <c r="B14" s="102"/>
      <c r="C14" s="103"/>
      <c r="D14" s="103"/>
    </row>
    <row r="15" spans="1:4" ht="36.75" customHeight="1">
      <c r="A15" s="25" t="str">
        <f>IF(B14=A50,A83,IF(B14=A49,"Vos factures d'énergie font-elles la distinction des consommations pour le chauffage et ECS ?",A83))</f>
        <v>Ne pas remplir cette ligne</v>
      </c>
      <c r="B15" s="89"/>
      <c r="C15" s="90"/>
      <c r="D15" s="91"/>
    </row>
    <row r="16" spans="1:4" ht="24.75" customHeight="1">
      <c r="A16" s="25" t="str">
        <f>IF(B14=A50,A83,IF(B15=A66,"Comment comptez-vous les volumes d'ECS consommés ?",A83))</f>
        <v>Ne pas remplir cette ligne</v>
      </c>
      <c r="B16" s="107"/>
      <c r="C16" s="108"/>
      <c r="D16" s="108"/>
    </row>
    <row r="17" spans="1:4" ht="15" thickBot="1">
      <c r="A17" s="23" t="s">
        <v>67</v>
      </c>
      <c r="B17" s="104"/>
      <c r="C17" s="105"/>
      <c r="D17" s="106"/>
    </row>
    <row r="18" spans="1:10" ht="39" thickBot="1">
      <c r="A18" s="26" t="s">
        <v>68</v>
      </c>
      <c r="B18" s="99"/>
      <c r="C18" s="100"/>
      <c r="D18" s="101"/>
      <c r="E18" s="111" t="s">
        <v>81</v>
      </c>
      <c r="F18" s="112"/>
      <c r="G18" s="109" t="s">
        <v>82</v>
      </c>
      <c r="H18" s="110"/>
      <c r="I18" s="79" t="str">
        <f>IF(J30=0," ",MIN(D39:J39))</f>
        <v> </v>
      </c>
      <c r="J18" s="80" t="s">
        <v>80</v>
      </c>
    </row>
    <row r="20" ht="9.75" customHeight="1" thickBot="1"/>
    <row r="21" spans="1:10" ht="13.5" thickBot="1">
      <c r="A21" s="33" t="s">
        <v>14</v>
      </c>
      <c r="B21" s="42" t="s">
        <v>61</v>
      </c>
      <c r="C21" s="31"/>
      <c r="D21" s="32"/>
      <c r="E21" s="32"/>
      <c r="F21" s="32"/>
      <c r="G21" s="32"/>
      <c r="H21" s="32"/>
      <c r="I21" s="32"/>
      <c r="J21" s="32"/>
    </row>
    <row r="22" spans="1:10" ht="12.75">
      <c r="A22" s="44"/>
      <c r="B22" s="45" t="s">
        <v>54</v>
      </c>
      <c r="C22" s="45" t="s">
        <v>15</v>
      </c>
      <c r="D22" s="97" t="s">
        <v>55</v>
      </c>
      <c r="E22" s="97"/>
      <c r="F22" s="97"/>
      <c r="G22" s="97"/>
      <c r="H22" s="97"/>
      <c r="I22" s="97"/>
      <c r="J22" s="98"/>
    </row>
    <row r="23" spans="1:10" ht="12.75">
      <c r="A23" s="47" t="s">
        <v>40</v>
      </c>
      <c r="B23" s="48"/>
      <c r="C23" s="49" t="str">
        <f>A82</f>
        <v>À compléter</v>
      </c>
      <c r="D23" s="7"/>
      <c r="E23" s="7"/>
      <c r="F23" s="7"/>
      <c r="G23" s="7"/>
      <c r="H23" s="7"/>
      <c r="I23" s="7"/>
      <c r="J23" s="12"/>
    </row>
    <row r="24" spans="1:10" ht="12.75">
      <c r="A24" s="47" t="s">
        <v>34</v>
      </c>
      <c r="B24" s="48"/>
      <c r="C24" s="49" t="str">
        <f>A82</f>
        <v>À compléter</v>
      </c>
      <c r="D24" s="7"/>
      <c r="E24" s="7"/>
      <c r="F24" s="7"/>
      <c r="G24" s="7"/>
      <c r="H24" s="7"/>
      <c r="I24" s="7"/>
      <c r="J24" s="12"/>
    </row>
    <row r="25" spans="1:10" ht="12.75">
      <c r="A25" s="47" t="str">
        <f>IF(C25=A83,"","Consommations totales d'énergie")</f>
        <v>Consommations totales d'énergie</v>
      </c>
      <c r="B25" s="48">
        <f>IF(OR(C25=A83,B13=""),"",B13)</f>
      </c>
      <c r="C25" s="49" t="str">
        <f>IF(B15=A65,A83,A82)</f>
        <v>À compléter</v>
      </c>
      <c r="D25" s="13"/>
      <c r="E25" s="13"/>
      <c r="F25" s="13"/>
      <c r="G25" s="13"/>
      <c r="H25" s="13"/>
      <c r="I25" s="13"/>
      <c r="J25" s="14"/>
    </row>
    <row r="26" spans="1:10" ht="14.25">
      <c r="A26" s="50" t="str">
        <f>IF(OR(B16=A69,B16=A70),"Consommation ECS",IF(B16=A71,"Consommation générale d'eau froide"," "))</f>
        <v> </v>
      </c>
      <c r="B26" s="51" t="s">
        <v>52</v>
      </c>
      <c r="C26" s="52" t="str">
        <f>IF(B15=A66,A82,A83)</f>
        <v>Ne pas remplir cette ligne</v>
      </c>
      <c r="D26" s="13"/>
      <c r="E26" s="13"/>
      <c r="F26" s="13"/>
      <c r="G26" s="13"/>
      <c r="H26" s="13"/>
      <c r="I26" s="13"/>
      <c r="J26" s="14"/>
    </row>
    <row r="27" spans="1:10" ht="12.75">
      <c r="A27" s="50">
        <f>IF(C27=A83,"",A35)</f>
      </c>
      <c r="B27" s="48">
        <f>IF(C27=A83,"",B13)</f>
      </c>
      <c r="C27" s="53" t="str">
        <f>IF(B15=A65,A82,A83)</f>
        <v>Ne pas remplir cette ligne</v>
      </c>
      <c r="D27" s="13"/>
      <c r="E27" s="13"/>
      <c r="F27" s="13"/>
      <c r="G27" s="13"/>
      <c r="H27" s="13"/>
      <c r="I27" s="13"/>
      <c r="J27" s="14"/>
    </row>
    <row r="28" spans="1:10" ht="13.5" thickBot="1">
      <c r="A28" s="54">
        <f>IF(C28=A83,"",A37)</f>
      </c>
      <c r="B28" s="55">
        <f>IF(C28=A83,"",B13)</f>
      </c>
      <c r="C28" s="56" t="str">
        <f>IF(B15=A65,A82,A83)</f>
        <v>Ne pas remplir cette ligne</v>
      </c>
      <c r="D28" s="39"/>
      <c r="E28" s="39"/>
      <c r="F28" s="39"/>
      <c r="G28" s="39"/>
      <c r="H28" s="39"/>
      <c r="I28" s="39"/>
      <c r="J28" s="40"/>
    </row>
    <row r="29" ht="9.75" customHeight="1" thickBot="1"/>
    <row r="30" spans="1:10" ht="13.5" thickBot="1">
      <c r="A30" s="33" t="s">
        <v>18</v>
      </c>
      <c r="B30" s="42" t="s">
        <v>62</v>
      </c>
      <c r="C30" s="34" t="s">
        <v>35</v>
      </c>
      <c r="D30" s="35"/>
      <c r="E30" s="35"/>
      <c r="F30" s="36"/>
      <c r="G30" s="31"/>
      <c r="H30" s="32"/>
      <c r="I30" s="32"/>
      <c r="J30" s="78">
        <f>SUM(D39:J39)</f>
        <v>0</v>
      </c>
    </row>
    <row r="31" spans="1:10" ht="12.75">
      <c r="A31" s="44"/>
      <c r="B31" s="57"/>
      <c r="C31" s="45" t="s">
        <v>54</v>
      </c>
      <c r="D31" s="45">
        <f>D23</f>
        <v>0</v>
      </c>
      <c r="E31" s="45">
        <f aca="true" t="shared" si="0" ref="E31:J31">E23</f>
        <v>0</v>
      </c>
      <c r="F31" s="45">
        <f t="shared" si="0"/>
        <v>0</v>
      </c>
      <c r="G31" s="45">
        <f t="shared" si="0"/>
        <v>0</v>
      </c>
      <c r="H31" s="45">
        <f t="shared" si="0"/>
        <v>0</v>
      </c>
      <c r="I31" s="45">
        <f t="shared" si="0"/>
        <v>0</v>
      </c>
      <c r="J31" s="46">
        <f t="shared" si="0"/>
        <v>0</v>
      </c>
    </row>
    <row r="32" spans="1:10" ht="12.75">
      <c r="A32" s="47" t="s">
        <v>9</v>
      </c>
      <c r="B32" s="58"/>
      <c r="C32" s="48"/>
      <c r="D32" s="48">
        <f aca="true" t="shared" si="1" ref="D32:J32">IF($B13=$A59,$C59,IF($B13=$A60,$C60,IF($B13=$A61,$C61,IF($B13=$A62,$C62,""))))</f>
      </c>
      <c r="E32" s="48">
        <f t="shared" si="1"/>
      </c>
      <c r="F32" s="48">
        <f t="shared" si="1"/>
      </c>
      <c r="G32" s="48">
        <f t="shared" si="1"/>
      </c>
      <c r="H32" s="48">
        <f t="shared" si="1"/>
      </c>
      <c r="I32" s="48">
        <f t="shared" si="1"/>
      </c>
      <c r="J32" s="59">
        <f t="shared" si="1"/>
      </c>
    </row>
    <row r="33" spans="1:10" ht="14.25">
      <c r="A33" s="60" t="s">
        <v>23</v>
      </c>
      <c r="B33" s="58"/>
      <c r="C33" s="48" t="s">
        <v>53</v>
      </c>
      <c r="D33" s="48">
        <f>IF($B12=$A53,$C53,IF($B12=$A54,$C54,IF($B12=$A55,$C55,IF($B12=$A56,$C56,""))))</f>
      </c>
      <c r="E33" s="48">
        <f aca="true" t="shared" si="2" ref="E33:J33">IF($B12=$A53,$C53,IF($B12=$A54,$C54,IF($B12=$A55,$C55,IF($B12=$A56,$C56,""))))</f>
      </c>
      <c r="F33" s="48">
        <f t="shared" si="2"/>
      </c>
      <c r="G33" s="48">
        <f t="shared" si="2"/>
      </c>
      <c r="H33" s="48">
        <f t="shared" si="2"/>
      </c>
      <c r="I33" s="48">
        <f t="shared" si="2"/>
      </c>
      <c r="J33" s="59">
        <f t="shared" si="2"/>
      </c>
    </row>
    <row r="34" spans="1:10" ht="12.75">
      <c r="A34" s="60" t="s">
        <v>2</v>
      </c>
      <c r="B34" s="58"/>
      <c r="C34" s="48" t="s">
        <v>19</v>
      </c>
      <c r="D34" s="61">
        <f aca="true" t="shared" si="3" ref="D34:J34">IF($B13="","",IF($B15=$A65,D36+D37,D25*D32))</f>
      </c>
      <c r="E34" s="61">
        <f t="shared" si="3"/>
      </c>
      <c r="F34" s="61">
        <f t="shared" si="3"/>
      </c>
      <c r="G34" s="61">
        <f t="shared" si="3"/>
      </c>
      <c r="H34" s="61">
        <f t="shared" si="3"/>
      </c>
      <c r="I34" s="61">
        <f t="shared" si="3"/>
      </c>
      <c r="J34" s="62">
        <f t="shared" si="3"/>
      </c>
    </row>
    <row r="35" spans="1:10" ht="14.25">
      <c r="A35" s="60" t="s">
        <v>5</v>
      </c>
      <c r="B35" s="58"/>
      <c r="C35" s="48" t="s">
        <v>52</v>
      </c>
      <c r="D35" s="61">
        <f aca="true" t="shared" si="4" ref="D35:J35">IF(D26="",0,IF($B16=$A71,D26/3,D26))</f>
        <v>0</v>
      </c>
      <c r="E35" s="61">
        <f t="shared" si="4"/>
        <v>0</v>
      </c>
      <c r="F35" s="61">
        <f t="shared" si="4"/>
        <v>0</v>
      </c>
      <c r="G35" s="61">
        <f t="shared" si="4"/>
        <v>0</v>
      </c>
      <c r="H35" s="61">
        <f t="shared" si="4"/>
        <v>0</v>
      </c>
      <c r="I35" s="61">
        <f t="shared" si="4"/>
        <v>0</v>
      </c>
      <c r="J35" s="62">
        <f t="shared" si="4"/>
        <v>0</v>
      </c>
    </row>
    <row r="36" spans="1:10" ht="12.75">
      <c r="A36" s="60" t="s">
        <v>5</v>
      </c>
      <c r="B36" s="58"/>
      <c r="C36" s="48" t="s">
        <v>19</v>
      </c>
      <c r="D36" s="61">
        <f>IF(OR($B14="Non",$B15=""),0,IF($B15=$A65,D27*D32,D35*D33))</f>
        <v>0</v>
      </c>
      <c r="E36" s="61">
        <f aca="true" t="shared" si="5" ref="E36:J36">IF(OR($B14="Non",$B15=""),0,IF($B15=$A65,E27*E32,E35*E33))</f>
        <v>0</v>
      </c>
      <c r="F36" s="61">
        <f t="shared" si="5"/>
        <v>0</v>
      </c>
      <c r="G36" s="61">
        <f t="shared" si="5"/>
        <v>0</v>
      </c>
      <c r="H36" s="61">
        <f t="shared" si="5"/>
        <v>0</v>
      </c>
      <c r="I36" s="61">
        <f t="shared" si="5"/>
        <v>0</v>
      </c>
      <c r="J36" s="62">
        <f t="shared" si="5"/>
        <v>0</v>
      </c>
    </row>
    <row r="37" spans="1:10" ht="12.75">
      <c r="A37" s="60" t="s">
        <v>3</v>
      </c>
      <c r="B37" s="58"/>
      <c r="C37" s="48" t="s">
        <v>19</v>
      </c>
      <c r="D37" s="61">
        <f aca="true" t="shared" si="6" ref="D37:J37">IF($B13="",0,IF($B15=$A65,D28*D32,D34-D36))</f>
        <v>0</v>
      </c>
      <c r="E37" s="61">
        <f t="shared" si="6"/>
        <v>0</v>
      </c>
      <c r="F37" s="61">
        <f t="shared" si="6"/>
        <v>0</v>
      </c>
      <c r="G37" s="61">
        <f t="shared" si="6"/>
        <v>0</v>
      </c>
      <c r="H37" s="61">
        <f t="shared" si="6"/>
        <v>0</v>
      </c>
      <c r="I37" s="61">
        <f t="shared" si="6"/>
        <v>0</v>
      </c>
      <c r="J37" s="62">
        <f t="shared" si="6"/>
        <v>0</v>
      </c>
    </row>
    <row r="38" spans="1:10" ht="13.5" thickBot="1">
      <c r="A38" s="63" t="s">
        <v>33</v>
      </c>
      <c r="B38" s="64"/>
      <c r="C38" s="55"/>
      <c r="D38" s="65">
        <f>IF(OR(D37=0,D24="",D24=0),"",D37/D24)</f>
      </c>
      <c r="E38" s="65">
        <f aca="true" t="shared" si="7" ref="E38:J38">IF(OR(E37=0,E24="",E24=0),"",E37/E24)</f>
      </c>
      <c r="F38" s="65">
        <f t="shared" si="7"/>
      </c>
      <c r="G38" s="65">
        <f t="shared" si="7"/>
      </c>
      <c r="H38" s="65">
        <f t="shared" si="7"/>
      </c>
      <c r="I38" s="65">
        <f t="shared" si="7"/>
      </c>
      <c r="J38" s="66">
        <f t="shared" si="7"/>
      </c>
    </row>
    <row r="39" spans="1:10" ht="12.75">
      <c r="A39" s="27" t="s">
        <v>42</v>
      </c>
      <c r="B39" s="8"/>
      <c r="C39" s="67" t="s">
        <v>43</v>
      </c>
      <c r="D39" s="11">
        <f aca="true" t="shared" si="8" ref="D39:J39">IF(OR($B17="",D24="",D37=0),"",2400*(D37/$B17)/D24)</f>
      </c>
      <c r="E39" s="11">
        <f t="shared" si="8"/>
      </c>
      <c r="F39" s="11">
        <f t="shared" si="8"/>
      </c>
      <c r="G39" s="11">
        <f t="shared" si="8"/>
      </c>
      <c r="H39" s="11">
        <f t="shared" si="8"/>
      </c>
      <c r="I39" s="11">
        <f t="shared" si="8"/>
      </c>
      <c r="J39" s="69">
        <f t="shared" si="8"/>
      </c>
    </row>
    <row r="40" spans="1:10" ht="13.5" thickBot="1">
      <c r="A40" s="28" t="s">
        <v>41</v>
      </c>
      <c r="B40" s="29"/>
      <c r="C40" s="68" t="s">
        <v>43</v>
      </c>
      <c r="D40" s="30">
        <f aca="true" t="shared" si="9" ref="D40:J40">IF($B18=$A74,$C74,IF($B18=$A75,$C75,IF($B18=$A76,$C76,IF($B18=$A77,$C77,IF($B18=$A78,$C78,IF($B18=$A79,$C79,""))))))</f>
      </c>
      <c r="E40" s="30">
        <f t="shared" si="9"/>
      </c>
      <c r="F40" s="30">
        <f t="shared" si="9"/>
      </c>
      <c r="G40" s="30">
        <f t="shared" si="9"/>
      </c>
      <c r="H40" s="30">
        <f t="shared" si="9"/>
      </c>
      <c r="I40" s="30">
        <f t="shared" si="9"/>
      </c>
      <c r="J40" s="70">
        <f t="shared" si="9"/>
      </c>
    </row>
    <row r="43" spans="1:8" ht="12.75">
      <c r="A43" s="73" t="s">
        <v>76</v>
      </c>
      <c r="B43" s="73"/>
      <c r="C43" s="73"/>
      <c r="D43" s="73"/>
      <c r="E43" s="73"/>
      <c r="F43" s="73"/>
      <c r="G43" s="73"/>
      <c r="H43" s="73"/>
    </row>
    <row r="44" s="77" customFormat="1" ht="12.75">
      <c r="A44" s="76" t="s">
        <v>77</v>
      </c>
    </row>
    <row r="45" s="77" customFormat="1" ht="12.75">
      <c r="A45" s="76" t="s">
        <v>78</v>
      </c>
    </row>
    <row r="46" s="77" customFormat="1" ht="12.75">
      <c r="A46" s="76" t="s">
        <v>79</v>
      </c>
    </row>
    <row r="47" spans="1:8" ht="12.75">
      <c r="A47" s="71"/>
      <c r="B47" s="71"/>
      <c r="C47" s="71"/>
      <c r="D47" s="71"/>
      <c r="E47" s="71"/>
      <c r="F47" s="71"/>
      <c r="G47" s="71"/>
      <c r="H47" s="71"/>
    </row>
    <row r="48" spans="1:10" ht="12.75">
      <c r="A48" s="73" t="s">
        <v>12</v>
      </c>
      <c r="B48" s="10"/>
      <c r="C48" s="10"/>
      <c r="D48" s="10"/>
      <c r="E48" s="10"/>
      <c r="F48" s="10"/>
      <c r="G48" s="10"/>
      <c r="H48" s="10"/>
      <c r="J48" s="9"/>
    </row>
    <row r="49" spans="1:10" ht="12.75">
      <c r="A49" s="2" t="s">
        <v>44</v>
      </c>
      <c r="J49" s="2"/>
    </row>
    <row r="50" spans="1:10" ht="12.75">
      <c r="A50" s="2" t="s">
        <v>45</v>
      </c>
      <c r="J50" s="2"/>
    </row>
    <row r="51" spans="1:10" ht="12.75">
      <c r="A51" s="72"/>
      <c r="B51" s="72"/>
      <c r="C51" s="72"/>
      <c r="D51" s="71"/>
      <c r="E51" s="71"/>
      <c r="F51" s="71"/>
      <c r="G51" s="71"/>
      <c r="H51" s="71"/>
      <c r="I51" s="2"/>
      <c r="J51" s="2"/>
    </row>
    <row r="52" spans="1:10" ht="12.75">
      <c r="A52" s="73" t="s">
        <v>0</v>
      </c>
      <c r="B52" s="73"/>
      <c r="C52" s="73" t="s">
        <v>13</v>
      </c>
      <c r="D52" s="10"/>
      <c r="E52" s="10"/>
      <c r="F52" s="6"/>
      <c r="G52" s="10"/>
      <c r="H52" s="10"/>
      <c r="I52" s="2"/>
      <c r="J52" s="2"/>
    </row>
    <row r="53" spans="1:10" ht="12.75">
      <c r="A53" s="2" t="s">
        <v>46</v>
      </c>
      <c r="B53" s="37"/>
      <c r="C53" s="37">
        <v>120</v>
      </c>
      <c r="F53" s="2"/>
      <c r="I53" s="2"/>
      <c r="J53" s="2"/>
    </row>
    <row r="54" spans="1:10" ht="12.75">
      <c r="A54" s="2" t="s">
        <v>47</v>
      </c>
      <c r="B54" s="37"/>
      <c r="C54" s="37">
        <v>120</v>
      </c>
      <c r="D54" s="2"/>
      <c r="E54" s="2"/>
      <c r="F54" s="2"/>
      <c r="I54" s="2"/>
      <c r="J54" s="2"/>
    </row>
    <row r="55" spans="1:10" ht="12.75">
      <c r="A55" s="2" t="s">
        <v>48</v>
      </c>
      <c r="B55" s="37"/>
      <c r="C55" s="37">
        <v>96</v>
      </c>
      <c r="D55" s="2"/>
      <c r="E55" s="2"/>
      <c r="F55" s="2"/>
      <c r="I55" s="2"/>
      <c r="J55" s="2"/>
    </row>
    <row r="56" spans="1:3" ht="12.75">
      <c r="A56" s="2" t="s">
        <v>49</v>
      </c>
      <c r="B56" s="37"/>
      <c r="C56" s="37">
        <v>96</v>
      </c>
    </row>
    <row r="57" spans="1:8" ht="12.75">
      <c r="A57" s="72"/>
      <c r="B57" s="72"/>
      <c r="C57" s="72"/>
      <c r="D57" s="71"/>
      <c r="E57" s="71"/>
      <c r="F57" s="71"/>
      <c r="G57" s="71"/>
      <c r="H57" s="71"/>
    </row>
    <row r="58" spans="1:8" ht="12.75">
      <c r="A58" s="73" t="s">
        <v>1</v>
      </c>
      <c r="B58" s="73"/>
      <c r="C58" s="73" t="s">
        <v>9</v>
      </c>
      <c r="D58" s="10"/>
      <c r="E58" s="10"/>
      <c r="F58" s="10"/>
      <c r="G58" s="10"/>
      <c r="H58" s="10"/>
    </row>
    <row r="59" spans="1:3" ht="12.75">
      <c r="A59" s="2" t="s">
        <v>8</v>
      </c>
      <c r="B59" s="37"/>
      <c r="C59" s="37">
        <v>0.9</v>
      </c>
    </row>
    <row r="60" spans="1:4" ht="12.75">
      <c r="A60" s="2" t="s">
        <v>57</v>
      </c>
      <c r="C60" s="37">
        <v>1</v>
      </c>
      <c r="D60" s="41" t="s">
        <v>58</v>
      </c>
    </row>
    <row r="61" spans="1:4" ht="12.75">
      <c r="A61" s="2" t="s">
        <v>56</v>
      </c>
      <c r="C61" s="37">
        <v>697</v>
      </c>
      <c r="D61" s="41" t="s">
        <v>6</v>
      </c>
    </row>
    <row r="62" spans="1:3" ht="12.75">
      <c r="A62" s="2" t="s">
        <v>11</v>
      </c>
      <c r="B62" s="37"/>
      <c r="C62" s="37">
        <v>9.97</v>
      </c>
    </row>
    <row r="63" spans="1:8" ht="12.75">
      <c r="A63" s="72"/>
      <c r="B63" s="72"/>
      <c r="C63" s="72"/>
      <c r="D63" s="71"/>
      <c r="E63" s="71"/>
      <c r="F63" s="71"/>
      <c r="G63" s="71"/>
      <c r="H63" s="71"/>
    </row>
    <row r="64" spans="1:8" ht="12.75">
      <c r="A64" s="73" t="s">
        <v>7</v>
      </c>
      <c r="B64" s="10"/>
      <c r="C64" s="10"/>
      <c r="D64" s="10"/>
      <c r="E64" s="10"/>
      <c r="F64" s="10"/>
      <c r="G64" s="10"/>
      <c r="H64" s="10"/>
    </row>
    <row r="65" ht="12.75">
      <c r="A65" s="2" t="s">
        <v>50</v>
      </c>
    </row>
    <row r="66" ht="12.75">
      <c r="A66" s="2" t="s">
        <v>51</v>
      </c>
    </row>
    <row r="67" spans="1:8" ht="12.75">
      <c r="A67" s="72"/>
      <c r="B67" s="72"/>
      <c r="C67" s="72"/>
      <c r="D67" s="71"/>
      <c r="E67" s="71"/>
      <c r="F67" s="71"/>
      <c r="G67" s="71"/>
      <c r="H67" s="71"/>
    </row>
    <row r="68" spans="1:8" ht="12.75">
      <c r="A68" s="74" t="s">
        <v>36</v>
      </c>
      <c r="B68" s="10"/>
      <c r="C68" s="10"/>
      <c r="D68" s="10"/>
      <c r="E68" s="10"/>
      <c r="F68" s="10"/>
      <c r="G68" s="10"/>
      <c r="H68" s="10"/>
    </row>
    <row r="69" ht="12.75">
      <c r="A69" t="s">
        <v>38</v>
      </c>
    </row>
    <row r="70" ht="12.75">
      <c r="A70" t="s">
        <v>37</v>
      </c>
    </row>
    <row r="71" ht="12.75">
      <c r="A71" t="s">
        <v>39</v>
      </c>
    </row>
    <row r="72" spans="1:8" ht="12.75">
      <c r="A72" s="71"/>
      <c r="B72" s="72"/>
      <c r="C72" s="72"/>
      <c r="D72" s="71"/>
      <c r="E72" s="71"/>
      <c r="F72" s="71"/>
      <c r="G72" s="71"/>
      <c r="H72" s="71"/>
    </row>
    <row r="73" spans="1:8" ht="12.75">
      <c r="A73" s="73" t="s">
        <v>4</v>
      </c>
      <c r="B73" s="73"/>
      <c r="C73" s="73" t="s">
        <v>10</v>
      </c>
      <c r="D73" s="10"/>
      <c r="E73" s="10"/>
      <c r="F73" s="10"/>
      <c r="G73" s="10"/>
      <c r="H73" s="10"/>
    </row>
    <row r="74" spans="1:3" ht="12.75">
      <c r="A74" s="2" t="s">
        <v>24</v>
      </c>
      <c r="B74" s="38"/>
      <c r="C74" s="38">
        <v>140</v>
      </c>
    </row>
    <row r="75" spans="1:3" ht="12.75">
      <c r="A75" s="2" t="s">
        <v>25</v>
      </c>
      <c r="B75" s="37"/>
      <c r="C75" s="37">
        <v>150</v>
      </c>
    </row>
    <row r="76" spans="1:3" ht="12.75">
      <c r="A76" s="2" t="s">
        <v>26</v>
      </c>
      <c r="B76" s="37"/>
      <c r="C76" s="37">
        <v>170</v>
      </c>
    </row>
    <row r="77" spans="1:3" ht="12.75">
      <c r="A77" s="2" t="s">
        <v>27</v>
      </c>
      <c r="B77" s="38"/>
      <c r="C77" s="38">
        <v>130</v>
      </c>
    </row>
    <row r="78" spans="1:3" ht="12.75">
      <c r="A78" s="2" t="s">
        <v>28</v>
      </c>
      <c r="B78" s="38"/>
      <c r="C78" s="38">
        <v>100</v>
      </c>
    </row>
    <row r="79" spans="1:3" ht="12.75">
      <c r="A79" s="2" t="s">
        <v>29</v>
      </c>
      <c r="B79" s="38"/>
      <c r="C79" s="38">
        <v>80</v>
      </c>
    </row>
    <row r="80" spans="1:8" ht="12.75">
      <c r="A80" s="72"/>
      <c r="B80" s="72"/>
      <c r="C80" s="72"/>
      <c r="D80" s="71"/>
      <c r="E80" s="71"/>
      <c r="F80" s="71"/>
      <c r="G80" s="71"/>
      <c r="H80" s="71"/>
    </row>
    <row r="81" spans="1:8" ht="12.75">
      <c r="A81" s="73" t="s">
        <v>22</v>
      </c>
      <c r="B81" s="10"/>
      <c r="C81" s="10"/>
      <c r="D81" s="10"/>
      <c r="E81" s="10"/>
      <c r="F81" s="10"/>
      <c r="G81" s="10"/>
      <c r="H81" s="10"/>
    </row>
    <row r="82" spans="1:6" ht="12.75">
      <c r="A82" s="2" t="s">
        <v>21</v>
      </c>
      <c r="F82" t="s">
        <v>72</v>
      </c>
    </row>
    <row r="83" spans="1:6" ht="12.75">
      <c r="A83" s="2" t="s">
        <v>20</v>
      </c>
      <c r="F83" t="s">
        <v>73</v>
      </c>
    </row>
    <row r="84" ht="12.75">
      <c r="A84" s="1"/>
    </row>
  </sheetData>
  <sheetProtection/>
  <mergeCells count="14">
    <mergeCell ref="D22:J22"/>
    <mergeCell ref="B18:D18"/>
    <mergeCell ref="B13:D13"/>
    <mergeCell ref="B14:D14"/>
    <mergeCell ref="B17:D17"/>
    <mergeCell ref="B16:D16"/>
    <mergeCell ref="G18:H18"/>
    <mergeCell ref="E18:F18"/>
    <mergeCell ref="B6:D6"/>
    <mergeCell ref="B7:D7"/>
    <mergeCell ref="B8:D8"/>
    <mergeCell ref="B15:D15"/>
    <mergeCell ref="B12:D12"/>
    <mergeCell ref="B11:D11"/>
  </mergeCells>
  <conditionalFormatting sqref="C23:C28">
    <cfRule type="cellIs" priority="1" dxfId="9" operator="equal" stopIfTrue="1">
      <formula>$A$82</formula>
    </cfRule>
    <cfRule type="cellIs" priority="2" dxfId="7" operator="notEqual" stopIfTrue="1">
      <formula>$A$82</formula>
    </cfRule>
  </conditionalFormatting>
  <conditionalFormatting sqref="A15:A16">
    <cfRule type="cellIs" priority="3" dxfId="7" operator="equal" stopIfTrue="1">
      <formula>$A$83</formula>
    </cfRule>
  </conditionalFormatting>
  <conditionalFormatting sqref="D27:J27">
    <cfRule type="expression" priority="4" dxfId="1" stopIfTrue="1">
      <formula>$C$27=$A$83</formula>
    </cfRule>
  </conditionalFormatting>
  <conditionalFormatting sqref="D28:J28">
    <cfRule type="expression" priority="5" dxfId="1" stopIfTrue="1">
      <formula>$C$28=$A$83</formula>
    </cfRule>
  </conditionalFormatting>
  <conditionalFormatting sqref="D26:J26">
    <cfRule type="expression" priority="6" dxfId="1" stopIfTrue="1">
      <formula>$C$26=$A$83</formula>
    </cfRule>
  </conditionalFormatting>
  <conditionalFormatting sqref="D25:J25">
    <cfRule type="expression" priority="7" dxfId="1" stopIfTrue="1">
      <formula>$C$25=$A$83</formula>
    </cfRule>
  </conditionalFormatting>
  <conditionalFormatting sqref="B15:D15">
    <cfRule type="expression" priority="8" dxfId="1" stopIfTrue="1">
      <formula>$A$15=$A$83</formula>
    </cfRule>
  </conditionalFormatting>
  <conditionalFormatting sqref="B16:D16">
    <cfRule type="expression" priority="9" dxfId="1" stopIfTrue="1">
      <formula>$A$16=$A$83</formula>
    </cfRule>
  </conditionalFormatting>
  <conditionalFormatting sqref="D31:J31 D35:J37">
    <cfRule type="cellIs" priority="10" dxfId="0" operator="equal" stopIfTrue="1">
      <formula>0</formula>
    </cfRule>
  </conditionalFormatting>
  <dataValidations count="7">
    <dataValidation type="list" allowBlank="1" showInputMessage="1" showErrorMessage="1" sqref="B11:D11">
      <formula1>$A$44:$A$47</formula1>
    </dataValidation>
    <dataValidation type="list" allowBlank="1" showInputMessage="1" showErrorMessage="1" sqref="B15">
      <formula1>$A$65:$A$67</formula1>
    </dataValidation>
    <dataValidation type="list" allowBlank="1" showInputMessage="1" showErrorMessage="1" sqref="B18">
      <formula1>$A$74:$A$80</formula1>
    </dataValidation>
    <dataValidation type="list" allowBlank="1" showInputMessage="1" showErrorMessage="1" sqref="B14">
      <formula1>$A$49:$A$51</formula1>
    </dataValidation>
    <dataValidation type="list" allowBlank="1" showInputMessage="1" showErrorMessage="1" sqref="B16:D16">
      <formula1>$A$69:$A$72</formula1>
    </dataValidation>
    <dataValidation type="list" allowBlank="1" showInputMessage="1" showErrorMessage="1" sqref="B13">
      <formula1>$A$59:$A$63</formula1>
    </dataValidation>
    <dataValidation type="list" allowBlank="1" showInputMessage="1" showErrorMessage="1" sqref="B12">
      <formula1>$A$53:$A$57</formula1>
    </dataValidation>
  </dataValidations>
  <printOptions horizontalCentered="1"/>
  <pageMargins left="0.1968503937007874" right="0.1968503937007874" top="0.3937007874015748" bottom="0.24" header="0.1968503937007874" footer="0.196850393700787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C18" sqref="C18"/>
    </sheetView>
  </sheetViews>
  <sheetFormatPr defaultColWidth="11.421875" defaultRowHeight="12.75"/>
  <sheetData>
    <row r="1" spans="1:7" ht="12.75">
      <c r="A1" s="75" t="s">
        <v>74</v>
      </c>
      <c r="G1" s="75" t="s">
        <v>75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 HAMDANI</cp:lastModifiedBy>
  <cp:lastPrinted>2011-01-19T10:05:52Z</cp:lastPrinted>
  <dcterms:created xsi:type="dcterms:W3CDTF">1996-10-21T11:03:58Z</dcterms:created>
  <dcterms:modified xsi:type="dcterms:W3CDTF">2018-04-17T12:40:22Z</dcterms:modified>
  <cp:category/>
  <cp:version/>
  <cp:contentType/>
  <cp:contentStatus/>
</cp:coreProperties>
</file>